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商拓展\湖畔知间图书馆\餐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4" name="ID_1A4E17D181C044038377CD4A70EFD7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" y="2632075"/>
          <a:ext cx="716280" cy="587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AB22E52F5FB24F41A1810FE46A58DB3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6300" y="1823085"/>
          <a:ext cx="524510" cy="6724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74802995A8394B0DB3A6AEB9679CA70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V="1">
          <a:off x="790575" y="1123950"/>
          <a:ext cx="718820" cy="53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57B3BE0060334EEEB24D3A591247ACA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4875" y="4890135"/>
          <a:ext cx="431800" cy="6610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E9B04F4AAAB54725BC24F438A8CD595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6775" y="4117340"/>
          <a:ext cx="486410" cy="671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65511F54D0924D119F2C8F85AB4814B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85825" y="3339465"/>
          <a:ext cx="491490" cy="6877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AFE614A0D80D40F29D8E647CEEAFF7B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85825" y="6417945"/>
          <a:ext cx="553085" cy="619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41030E66BF4E4B769A60A449D9A27DC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33450" y="5596890"/>
          <a:ext cx="424815" cy="7448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A1AF5E6D83574EFFADB5B315E7641C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85825" y="7151370"/>
          <a:ext cx="648335" cy="619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3" name="ID_83F515F2BB36463EB47405920EC8B25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42975" y="7922895"/>
          <a:ext cx="530225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4" name="ID_3AD61BDC30EE410AB19E3D13F9D084AD" descr="D:\商贸通\图片\XP1212074.JPG"/>
        <xdr:cNvPicPr/>
      </xdr:nvPicPr>
      <xdr:blipFill>
        <a:blip r:embed="rId11" r:link="rId12" cstate="print"/>
        <a:stretch>
          <a:fillRect/>
        </a:stretch>
      </xdr:blipFill>
      <xdr:spPr>
        <a:xfrm>
          <a:off x="850900" y="8716645"/>
          <a:ext cx="638175" cy="606425"/>
        </a:xfrm>
        <a:prstGeom prst="rect">
          <a:avLst/>
        </a:prstGeom>
      </xdr:spPr>
    </xdr:pic>
  </etc:cellImage>
  <etc:cellImage>
    <xdr:pic>
      <xdr:nvPicPr>
        <xdr:cNvPr id="65" name="ID_3B1A72E45C8F4267BF3D83BD11241C24" descr="D:\商贸通\图片\XP009297626.JPG"/>
        <xdr:cNvPicPr/>
      </xdr:nvPicPr>
      <xdr:blipFill>
        <a:blip r:embed="rId13" r:link="rId12" cstate="print"/>
        <a:stretch>
          <a:fillRect/>
        </a:stretch>
      </xdr:blipFill>
      <xdr:spPr>
        <a:xfrm>
          <a:off x="841375" y="9488170"/>
          <a:ext cx="657225" cy="511175"/>
        </a:xfrm>
        <a:prstGeom prst="rect">
          <a:avLst/>
        </a:prstGeom>
      </xdr:spPr>
    </xdr:pic>
  </etc:cellImage>
  <etc:cellImage>
    <xdr:pic>
      <xdr:nvPicPr>
        <xdr:cNvPr id="66" name="ID_FAAFA977155A483FB72E2C1BA4655110" descr="D:\商贸通\图片\XPX8584879.JPG"/>
        <xdr:cNvPicPr/>
      </xdr:nvPicPr>
      <xdr:blipFill>
        <a:blip r:embed="rId14" r:link="rId12" cstate="print"/>
        <a:stretch>
          <a:fillRect/>
        </a:stretch>
      </xdr:blipFill>
      <xdr:spPr>
        <a:xfrm rot="5400000">
          <a:off x="846455" y="10216515"/>
          <a:ext cx="624840" cy="666750"/>
        </a:xfrm>
        <a:prstGeom prst="rect">
          <a:avLst/>
        </a:prstGeom>
      </xdr:spPr>
    </xdr:pic>
  </etc:cellImage>
  <etc:cellImage>
    <xdr:pic>
      <xdr:nvPicPr>
        <xdr:cNvPr id="67" name="ID_A22713EE2E1241E9BF261CA944A4A247" descr="D:\商贸通\图片\XP00147260193.JPG"/>
        <xdr:cNvPicPr/>
      </xdr:nvPicPr>
      <xdr:blipFill>
        <a:blip r:embed="rId15" r:link="rId12" cstate="print"/>
        <a:stretch>
          <a:fillRect/>
        </a:stretch>
      </xdr:blipFill>
      <xdr:spPr>
        <a:xfrm>
          <a:off x="831850" y="11002645"/>
          <a:ext cx="657225" cy="618490"/>
        </a:xfrm>
        <a:prstGeom prst="rect">
          <a:avLst/>
        </a:prstGeom>
      </xdr:spPr>
    </xdr:pic>
  </etc:cellImage>
  <etc:cellImage>
    <xdr:pic>
      <xdr:nvPicPr>
        <xdr:cNvPr id="68" name="ID_17807AC518EF45649768C393962903CA" descr="D:\商贸通\图片\XP121307626.JPG"/>
        <xdr:cNvPicPr/>
      </xdr:nvPicPr>
      <xdr:blipFill>
        <a:blip r:embed="rId16" r:link="rId12" cstate="print"/>
        <a:stretch>
          <a:fillRect/>
        </a:stretch>
      </xdr:blipFill>
      <xdr:spPr>
        <a:xfrm>
          <a:off x="831850" y="11764645"/>
          <a:ext cx="666750" cy="640715"/>
        </a:xfrm>
        <a:prstGeom prst="rect">
          <a:avLst/>
        </a:prstGeom>
      </xdr:spPr>
    </xdr:pic>
  </etc:cellImage>
  <etc:cellImage>
    <xdr:pic>
      <xdr:nvPicPr>
        <xdr:cNvPr id="69" name="ID_648101298EEC4E8BBFAEF3B810E06997" descr="D:\商贸通\图片\XP2583747082.JPG"/>
        <xdr:cNvPicPr/>
      </xdr:nvPicPr>
      <xdr:blipFill>
        <a:blip r:embed="rId17" r:link="rId12" cstate="print"/>
        <a:stretch>
          <a:fillRect/>
        </a:stretch>
      </xdr:blipFill>
      <xdr:spPr>
        <a:xfrm rot="5400000">
          <a:off x="827405" y="12483465"/>
          <a:ext cx="643890" cy="695325"/>
        </a:xfrm>
        <a:prstGeom prst="rect">
          <a:avLst/>
        </a:prstGeom>
      </xdr:spPr>
    </xdr:pic>
  </etc:cellImage>
  <etc:cellImage>
    <xdr:pic>
      <xdr:nvPicPr>
        <xdr:cNvPr id="70" name="ID_8922AA6AE2FA4847A8EB08D5C2B7938D" descr="D:\商贸通\图片\XP0071671516.JPG"/>
        <xdr:cNvPicPr/>
      </xdr:nvPicPr>
      <xdr:blipFill>
        <a:blip r:embed="rId18" r:link="rId12" cstate="print"/>
        <a:stretch>
          <a:fillRect/>
        </a:stretch>
      </xdr:blipFill>
      <xdr:spPr>
        <a:xfrm>
          <a:off x="812800" y="13279120"/>
          <a:ext cx="714375" cy="638175"/>
        </a:xfrm>
        <a:prstGeom prst="rect">
          <a:avLst/>
        </a:prstGeom>
      </xdr:spPr>
    </xdr:pic>
  </etc:cellImage>
  <etc:cellImage>
    <xdr:pic>
      <xdr:nvPicPr>
        <xdr:cNvPr id="71" name="ID_639B9CFE2748473CBE78C2B3D458EFBB" descr="D:\商贸通\图片\XP0071671515.JPG"/>
        <xdr:cNvPicPr/>
      </xdr:nvPicPr>
      <xdr:blipFill>
        <a:blip r:embed="rId19" r:link="rId12" cstate="print"/>
        <a:stretch>
          <a:fillRect/>
        </a:stretch>
      </xdr:blipFill>
      <xdr:spPr>
        <a:xfrm>
          <a:off x="822325" y="14041120"/>
          <a:ext cx="685800" cy="628015"/>
        </a:xfrm>
        <a:prstGeom prst="rect">
          <a:avLst/>
        </a:prstGeom>
      </xdr:spPr>
    </xdr:pic>
  </etc:cellImage>
  <etc:cellImage>
    <xdr:pic>
      <xdr:nvPicPr>
        <xdr:cNvPr id="72" name="ID_ED047C60B3714D2F837895F4543128C9" descr="D:\商贸通\图片\XP00070768398.JPG"/>
        <xdr:cNvPicPr/>
      </xdr:nvPicPr>
      <xdr:blipFill>
        <a:blip r:embed="rId20" r:link="rId12" cstate="print"/>
        <a:stretch>
          <a:fillRect/>
        </a:stretch>
      </xdr:blipFill>
      <xdr:spPr>
        <a:xfrm>
          <a:off x="831850" y="14812645"/>
          <a:ext cx="685800" cy="600075"/>
        </a:xfrm>
        <a:prstGeom prst="rect">
          <a:avLst/>
        </a:prstGeom>
      </xdr:spPr>
    </xdr:pic>
  </etc:cellImage>
  <etc:cellImage>
    <xdr:pic>
      <xdr:nvPicPr>
        <xdr:cNvPr id="73" name="ID_19D64F29EC2F403CB24A3253399DDCA0" descr="D:\商贸通\图片\XP00147260318.JPG"/>
        <xdr:cNvPicPr/>
      </xdr:nvPicPr>
      <xdr:blipFill>
        <a:blip r:embed="rId21" r:link="rId12" cstate="print"/>
        <a:stretch>
          <a:fillRect/>
        </a:stretch>
      </xdr:blipFill>
      <xdr:spPr>
        <a:xfrm>
          <a:off x="841375" y="15584170"/>
          <a:ext cx="653415" cy="581660"/>
        </a:xfrm>
        <a:prstGeom prst="rect">
          <a:avLst/>
        </a:prstGeom>
      </xdr:spPr>
    </xdr:pic>
  </etc:cellImage>
  <etc:cellImage>
    <xdr:pic>
      <xdr:nvPicPr>
        <xdr:cNvPr id="74" name="ID_6D0E0F67F21E4FA9B2E47F20880EA28F" descr="D:\商贸通\图片\XP00147260362.JPG"/>
        <xdr:cNvPicPr/>
      </xdr:nvPicPr>
      <xdr:blipFill>
        <a:blip r:embed="rId22" r:link="rId12" cstate="print"/>
        <a:stretch>
          <a:fillRect/>
        </a:stretch>
      </xdr:blipFill>
      <xdr:spPr>
        <a:xfrm>
          <a:off x="841375" y="16336645"/>
          <a:ext cx="666750" cy="596900"/>
        </a:xfrm>
        <a:prstGeom prst="rect">
          <a:avLst/>
        </a:prstGeom>
      </xdr:spPr>
    </xdr:pic>
  </etc:cellImage>
  <etc:cellImage>
    <xdr:pic>
      <xdr:nvPicPr>
        <xdr:cNvPr id="75" name="ID_679E9036881B45ED96D9967345DC6DC6" descr="D:\商贸通\图片\XP16074.JPG"/>
        <xdr:cNvPicPr/>
      </xdr:nvPicPr>
      <xdr:blipFill>
        <a:blip r:embed="rId23" r:link="rId12" cstate="print"/>
        <a:stretch>
          <a:fillRect/>
        </a:stretch>
      </xdr:blipFill>
      <xdr:spPr>
        <a:xfrm>
          <a:off x="841375" y="17108170"/>
          <a:ext cx="666750" cy="602615"/>
        </a:xfrm>
        <a:prstGeom prst="rect">
          <a:avLst/>
        </a:prstGeom>
      </xdr:spPr>
    </xdr:pic>
  </etc:cellImage>
  <etc:cellImage>
    <xdr:pic>
      <xdr:nvPicPr>
        <xdr:cNvPr id="76" name="ID_173C23EE22044F4486C7EA3E212F2126" descr="D:\商贸通\图片\XP121306380.JPG"/>
        <xdr:cNvPicPr/>
      </xdr:nvPicPr>
      <xdr:blipFill>
        <a:blip r:embed="rId24" r:link="rId12" cstate="print"/>
        <a:stretch>
          <a:fillRect/>
        </a:stretch>
      </xdr:blipFill>
      <xdr:spPr>
        <a:xfrm>
          <a:off x="831850" y="17879695"/>
          <a:ext cx="676275" cy="533400"/>
        </a:xfrm>
        <a:prstGeom prst="rect">
          <a:avLst/>
        </a:prstGeom>
      </xdr:spPr>
    </xdr:pic>
  </etc:cellImage>
  <etc:cellImage>
    <xdr:pic>
      <xdr:nvPicPr>
        <xdr:cNvPr id="77" name="ID_C8FD52C5A77441E3B1BCAD00E2D60E1F" descr="D:\商贸通\图片\XP121307643.JPG"/>
        <xdr:cNvPicPr/>
      </xdr:nvPicPr>
      <xdr:blipFill>
        <a:blip r:embed="rId25" r:link="rId12" cstate="print"/>
        <a:stretch>
          <a:fillRect/>
        </a:stretch>
      </xdr:blipFill>
      <xdr:spPr>
        <a:xfrm>
          <a:off x="860425" y="18651220"/>
          <a:ext cx="638175" cy="581025"/>
        </a:xfrm>
        <a:prstGeom prst="rect">
          <a:avLst/>
        </a:prstGeom>
      </xdr:spPr>
    </xdr:pic>
  </etc:cellImage>
  <etc:cellImage>
    <xdr:pic>
      <xdr:nvPicPr>
        <xdr:cNvPr id="78" name="ID_939F459D5CE1475EBADBE9C54E21D5D0" descr="D:\商贸通\图片\XP00929474074.JPG"/>
        <xdr:cNvPicPr/>
      </xdr:nvPicPr>
      <xdr:blipFill>
        <a:blip r:embed="rId26" r:link="rId12" cstate="print"/>
        <a:stretch>
          <a:fillRect/>
        </a:stretch>
      </xdr:blipFill>
      <xdr:spPr>
        <a:xfrm>
          <a:off x="822325" y="19403695"/>
          <a:ext cx="685800" cy="590550"/>
        </a:xfrm>
        <a:prstGeom prst="rect">
          <a:avLst/>
        </a:prstGeom>
      </xdr:spPr>
    </xdr:pic>
  </etc:cellImage>
  <etc:cellImage>
    <xdr:pic>
      <xdr:nvPicPr>
        <xdr:cNvPr id="79" name="ID_F82064FF6B9F4C48A88B6F94A19A94A1" descr="D:\商贸通\图片\XP121307605.JPG"/>
        <xdr:cNvPicPr/>
      </xdr:nvPicPr>
      <xdr:blipFill>
        <a:blip r:embed="rId27" r:link="rId12" cstate="print"/>
        <a:stretch>
          <a:fillRect/>
        </a:stretch>
      </xdr:blipFill>
      <xdr:spPr>
        <a:xfrm>
          <a:off x="860425" y="20156170"/>
          <a:ext cx="628650" cy="5492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<sst xmlns="http://schemas.openxmlformats.org/spreadsheetml/2006/main" count="126" uniqueCount="47">
  <si>
    <t>湖畔·知间图书馆餐饮区餐具采购清单</t>
  </si>
  <si>
    <t>序号</t>
  </si>
  <si>
    <t>图片</t>
  </si>
  <si>
    <t>名称及规格</t>
  </si>
  <si>
    <t>材质</t>
  </si>
  <si>
    <t>单位</t>
  </si>
  <si>
    <t>采购数量</t>
  </si>
  <si>
    <t>单价</t>
  </si>
  <si>
    <t>金额</t>
  </si>
  <si>
    <t>备注</t>
  </si>
  <si>
    <t>4.5寸窑变结晶翠小碗</t>
  </si>
  <si>
    <t/>
  </si>
  <si>
    <t>陶瓷</t>
  </si>
  <si>
    <t>个</t>
  </si>
  <si>
    <t>8.5寸窑变结晶翠三角盘</t>
  </si>
  <si>
    <t xml:space="preserve">5寸翅碗黑灰 </t>
  </si>
  <si>
    <t>24cm蓝枫牛排刀420</t>
  </si>
  <si>
    <t>不锈钢</t>
  </si>
  <si>
    <t xml:space="preserve">20cm蓝枫主汤更304 </t>
  </si>
  <si>
    <t xml:space="preserve">22cm蓝枫主餐叉304 </t>
  </si>
  <si>
    <t xml:space="preserve">鸡翅木铜片筷 </t>
  </si>
  <si>
    <t>鸡翅木</t>
  </si>
  <si>
    <t>双</t>
  </si>
  <si>
    <t xml:space="preserve">水杯灰色 </t>
  </si>
  <si>
    <t>玻璃</t>
  </si>
  <si>
    <t>勃艮第酒杯 500ml</t>
  </si>
  <si>
    <t xml:space="preserve">心形汤壳 </t>
  </si>
  <si>
    <t>蓝枫花梨木汁锅</t>
  </si>
  <si>
    <t>20cm砂光浅盘做旧</t>
  </si>
  <si>
    <t xml:space="preserve">9寸双耳碗琥珀色 </t>
  </si>
  <si>
    <t>砂锅</t>
  </si>
  <si>
    <t>8寸窑变双飞深盘</t>
  </si>
  <si>
    <t>23cm高脚意面碗磨砂白</t>
  </si>
  <si>
    <t xml:space="preserve">25cm复古双耳锅 </t>
  </si>
  <si>
    <t>19cm塔吉锅盖</t>
  </si>
  <si>
    <t>19cm塔吉锅身</t>
  </si>
  <si>
    <t xml:space="preserve">16cm重竹底板 </t>
  </si>
  <si>
    <t>重竹木</t>
  </si>
  <si>
    <t>8寸窑变高脚花口碗</t>
  </si>
  <si>
    <t>9.25寸窑变青反口碗</t>
  </si>
  <si>
    <t xml:space="preserve">9寸螺纹碗 </t>
  </si>
  <si>
    <t xml:space="preserve">10寸蛋形盘黑灰 </t>
  </si>
  <si>
    <t xml:space="preserve">25.5cm圆盘磨砂黑 </t>
  </si>
  <si>
    <t>9.5寸椭圆深盘窑变黄</t>
  </si>
  <si>
    <t>20cm深碗窑变铜</t>
  </si>
  <si>
    <t>合 计：</t>
  </si>
  <si>
    <r>
      <rPr>
        <b/>
        <sz val="12"/>
        <rFont val="宋体"/>
        <charset val="134"/>
      </rPr>
      <t xml:space="preserve">                
大写（含税总价）：</t>
    </r>
    <r>
      <rPr>
        <b/>
        <u/>
        <sz val="12"/>
        <rFont val="宋体"/>
        <charset val="134"/>
      </rPr>
      <t xml:space="preserve">                   。</t>
    </r>
    <r>
      <rPr>
        <b/>
        <sz val="12"/>
        <rFont val="宋体"/>
        <charset val="134"/>
      </rPr>
      <t xml:space="preserve"> 
注：该报价即为履行合同的固定价格，该费用为固定包干费用，包括但不限于人员工资、产品成本、运输费、装卸费、安装调试费、税费、利润及售后服务等为完成本项目采购的所有费用。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</si>
</sst>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b/>
      <sz val="11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  <scheme val="minor"/>
    </font>
    <font>
      <b/>
      <u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30" fillId="3" borderId="0">
      <alignment horizontal="left" vertical="center"/>
    </xf>
  </cellStyleXfs>
  <cellXfs count="21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49" applyNumberFormat="1" applyFont="1" applyFill="1" applyBorder="1" applyAlignment="1">
      <alignment vertical="center"/>
    </xf>
    <xf numFmtId="0" fontId="8" fillId="0" borderId="7" xfId="49" applyNumberFormat="1" applyFont="1" applyFill="1" applyBorder="1" applyAlignment="1">
      <alignment vertical="center"/>
    </xf>
    <xf numFmtId="0" fontId="8" fillId="0" borderId="6" xfId="49" applyNumberFormat="1" applyFont="1" applyFill="1" applyBorder="1" applyAlignment="1">
      <alignment vertical="center"/>
    </xf>
    <xf numFmtId="0" fontId="3" fillId="0" borderId="6" xfId="49" applyFont="1" applyFill="1" applyBorder="1" applyAlignment="1">
      <alignment vertical="center"/>
    </xf>
    <xf numFmtId="0" fontId="9" fillId="3" borderId="5" xfId="50" applyFont="1" applyBorder="1" applyAlignment="1">
      <alignment vertical="center" wrapText="1"/>
    </xf>
    <xf numFmtId="0" fontId="9" fillId="3" borderId="7" xfId="50" applyFont="1" applyBorder="1" applyAlignment="1">
      <alignment vertical="center" wrapText="1"/>
    </xf>
    <xf numFmtId="0" fontId="9" fillId="3" borderId="6" xfId="5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销售单盛器行" xfId="49"/>
    <cellStyle name="S1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7" Type="http://schemas.openxmlformats.org/officeDocument/2006/relationships/image" Target="media/image26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media/image2.png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NULL" TargetMode="External"/><Relationship Id="rId11" Type="http://schemas.openxmlformats.org/officeDocument/2006/relationships/image" Target="media/image11.jpe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N6" sqref="N6"/>
    </sheetView>
  </sheetViews>
  <sheetFormatPr defaultColWidth="9" defaultRowHeight="13.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2" t="s">
        <v>1</v>
      </c>
      <c r="B4" s="3" t="s">
        <v>2</v>
      </c>
      <c r="C4" s="3" t="s">
        <v>3</v>
      </c>
      <c r="D4" s="4"/>
      <c r="E4" s="4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ht="40.4" spans="1:10">
      <c r="A5" s="5">
        <v>1</v>
      </c>
      <c r="B5" s="6" t="str">
        <f>_xlfn.DISPIMG("ID_74802995A8394B0DB3A6AEB9679CA70B",1)</f>
        <v>=DISPIMG("ID_74802995A8394B0DB3A6AEB9679CA70B",1)</v>
      </c>
      <c r="C5" s="7" t="s">
        <v>10</v>
      </c>
      <c r="D5" s="8" t="s">
        <v>11</v>
      </c>
      <c r="E5" s="9" t="s">
        <v>12</v>
      </c>
      <c r="F5" s="10" t="s">
        <v>13</v>
      </c>
      <c r="G5" s="11">
        <v>100</v>
      </c>
      <c r="H5" s="12"/>
      <c r="I5" s="10"/>
      <c r="J5" s="13"/>
    </row>
    <row r="6" ht="55.2" spans="1:10">
      <c r="A6" s="5">
        <v>2</v>
      </c>
      <c r="B6" s="6" t="str">
        <f>_xlfn.DISPIMG("ID_AB22E52F5FB24F41A1810FE46A58DB3B",1)</f>
        <v>=DISPIMG("ID_AB22E52F5FB24F41A1810FE46A58DB3B",1)</v>
      </c>
      <c r="C6" s="7" t="s">
        <v>14</v>
      </c>
      <c r="D6" s="8" t="s">
        <v>11</v>
      </c>
      <c r="E6" s="9" t="s">
        <v>12</v>
      </c>
      <c r="F6" s="10" t="s">
        <v>13</v>
      </c>
      <c r="G6" s="11">
        <v>100</v>
      </c>
      <c r="H6" s="12"/>
      <c r="I6" s="10"/>
      <c r="J6" s="13" t="s">
        <v>11</v>
      </c>
    </row>
    <row r="7" ht="44.65" spans="1:10">
      <c r="A7" s="5">
        <v>3</v>
      </c>
      <c r="B7" s="6" t="str">
        <f>_xlfn.DISPIMG("ID_1A4E17D181C044038377CD4A70EFD746",1)</f>
        <v>=DISPIMG("ID_1A4E17D181C044038377CD4A70EFD746",1)</v>
      </c>
      <c r="C7" s="7" t="s">
        <v>15</v>
      </c>
      <c r="D7" s="8" t="s">
        <v>11</v>
      </c>
      <c r="E7" s="9" t="s">
        <v>12</v>
      </c>
      <c r="F7" s="10" t="s">
        <v>13</v>
      </c>
      <c r="G7" s="11">
        <v>30</v>
      </c>
      <c r="H7" s="12"/>
      <c r="I7" s="10"/>
      <c r="J7" s="13" t="s">
        <v>11</v>
      </c>
    </row>
    <row r="8" ht="56.4" spans="1:10">
      <c r="A8" s="5">
        <v>4</v>
      </c>
      <c r="B8" s="6" t="str">
        <f>_xlfn.DISPIMG("ID_65511F54D0924D119F2C8F85AB4814BD",1)</f>
        <v>=DISPIMG("ID_65511F54D0924D119F2C8F85AB4814BD",1)</v>
      </c>
      <c r="C8" s="7" t="s">
        <v>16</v>
      </c>
      <c r="D8" s="8" t="s">
        <v>11</v>
      </c>
      <c r="E8" s="9" t="s">
        <v>17</v>
      </c>
      <c r="F8" s="10" t="s">
        <v>13</v>
      </c>
      <c r="G8" s="11">
        <v>100</v>
      </c>
      <c r="H8" s="12"/>
      <c r="I8" s="10"/>
      <c r="J8" s="13" t="s">
        <v>11</v>
      </c>
    </row>
    <row r="9" ht="55.15" spans="1:10">
      <c r="A9" s="5">
        <v>5</v>
      </c>
      <c r="B9" s="6" t="str">
        <f>_xlfn.DISPIMG("ID_E9B04F4AAAB54725BC24F438A8CD5951",1)</f>
        <v>=DISPIMG("ID_E9B04F4AAAB54725BC24F438A8CD5951",1)</v>
      </c>
      <c r="C9" s="7" t="s">
        <v>18</v>
      </c>
      <c r="D9" s="8" t="s">
        <v>11</v>
      </c>
      <c r="E9" s="9" t="s">
        <v>17</v>
      </c>
      <c r="F9" s="10" t="s">
        <v>13</v>
      </c>
      <c r="G9" s="11">
        <v>100</v>
      </c>
      <c r="H9" s="12"/>
      <c r="I9" s="10"/>
      <c r="J9" s="13" t="s">
        <v>11</v>
      </c>
    </row>
    <row r="10" ht="54.3" spans="1:10">
      <c r="A10" s="5">
        <v>6</v>
      </c>
      <c r="B10" s="6" t="str">
        <f>_xlfn.DISPIMG("ID_57B3BE0060334EEEB24D3A591247ACAF",1)</f>
        <v>=DISPIMG("ID_57B3BE0060334EEEB24D3A591247ACAF",1)</v>
      </c>
      <c r="C10" s="7" t="s">
        <v>19</v>
      </c>
      <c r="D10" s="8" t="s">
        <v>11</v>
      </c>
      <c r="E10" s="9" t="s">
        <v>17</v>
      </c>
      <c r="F10" s="10" t="s">
        <v>13</v>
      </c>
      <c r="G10" s="11">
        <v>100</v>
      </c>
      <c r="H10" s="12"/>
      <c r="I10" s="10"/>
      <c r="J10" s="13" t="s">
        <v>11</v>
      </c>
    </row>
    <row r="11" ht="60.9" spans="1:10">
      <c r="A11" s="5">
        <v>7</v>
      </c>
      <c r="B11" s="6" t="str">
        <f>_xlfn.DISPIMG("ID_41030E66BF4E4B769A60A449D9A27DC9",1)</f>
        <v>=DISPIMG("ID_41030E66BF4E4B769A60A449D9A27DC9",1)</v>
      </c>
      <c r="C11" s="7" t="s">
        <v>20</v>
      </c>
      <c r="D11" s="8" t="s">
        <v>11</v>
      </c>
      <c r="E11" s="9" t="s">
        <v>21</v>
      </c>
      <c r="F11" s="10" t="s">
        <v>22</v>
      </c>
      <c r="G11" s="11">
        <v>100</v>
      </c>
      <c r="H11" s="12"/>
      <c r="I11" s="10"/>
      <c r="J11" s="13" t="s">
        <v>11</v>
      </c>
    </row>
    <row r="12" ht="51" spans="1:10">
      <c r="A12" s="5">
        <v>8</v>
      </c>
      <c r="B12" s="6" t="str">
        <f>_xlfn.DISPIMG("ID_AFE614A0D80D40F29D8E647CEEAFF7BC",1)</f>
        <v>=DISPIMG("ID_AFE614A0D80D40F29D8E647CEEAFF7BC",1)</v>
      </c>
      <c r="C12" s="7" t="s">
        <v>23</v>
      </c>
      <c r="D12" s="8" t="s">
        <v>11</v>
      </c>
      <c r="E12" s="9" t="s">
        <v>24</v>
      </c>
      <c r="F12" s="10" t="s">
        <v>13</v>
      </c>
      <c r="G12" s="11">
        <v>100</v>
      </c>
      <c r="H12" s="12"/>
      <c r="I12" s="10"/>
      <c r="J12" s="13" t="s">
        <v>11</v>
      </c>
    </row>
    <row r="13" ht="51" spans="1:10">
      <c r="A13" s="5">
        <v>9</v>
      </c>
      <c r="B13" s="6" t="str">
        <f>_xlfn.DISPIMG("ID_A1AF5E6D83574EFFADB5B315E7641C19",1)</f>
        <v>=DISPIMG("ID_A1AF5E6D83574EFFADB5B315E7641C19",1)</v>
      </c>
      <c r="C13" s="7" t="s">
        <v>25</v>
      </c>
      <c r="D13" s="8" t="s">
        <v>11</v>
      </c>
      <c r="E13" s="9" t="s">
        <v>24</v>
      </c>
      <c r="F13" s="10" t="s">
        <v>13</v>
      </c>
      <c r="G13" s="11">
        <v>18</v>
      </c>
      <c r="H13" s="12"/>
      <c r="I13" s="10"/>
      <c r="J13" s="13" t="s">
        <v>11</v>
      </c>
    </row>
    <row r="14" ht="54" spans="1:10">
      <c r="A14" s="5">
        <v>10</v>
      </c>
      <c r="B14" s="6" t="str">
        <f>_xlfn.DISPIMG("ID_83F515F2BB36463EB47405920EC8B25D",1)</f>
        <v>=DISPIMG("ID_83F515F2BB36463EB47405920EC8B25D",1)</v>
      </c>
      <c r="C14" s="7" t="s">
        <v>26</v>
      </c>
      <c r="D14" s="8" t="s">
        <v>11</v>
      </c>
      <c r="E14" s="9" t="s">
        <v>17</v>
      </c>
      <c r="F14" s="10" t="s">
        <v>13</v>
      </c>
      <c r="G14" s="11">
        <v>20</v>
      </c>
      <c r="H14" s="12"/>
      <c r="I14" s="10"/>
      <c r="J14" s="13" t="s">
        <v>11</v>
      </c>
    </row>
    <row r="15" ht="50" spans="1:10">
      <c r="A15" s="5">
        <v>11</v>
      </c>
      <c r="B15" s="6" t="str">
        <f>_xlfn.DISPIMG("ID_3AD61BDC30EE410AB19E3D13F9D084AD",1)</f>
        <v>=DISPIMG("ID_3AD61BDC30EE410AB19E3D13F9D084AD",1)</v>
      </c>
      <c r="C15" s="7" t="s">
        <v>27</v>
      </c>
      <c r="D15" s="8" t="s">
        <v>11</v>
      </c>
      <c r="E15" s="9" t="s">
        <v>17</v>
      </c>
      <c r="F15" s="10" t="s">
        <v>13</v>
      </c>
      <c r="G15" s="11">
        <v>20</v>
      </c>
      <c r="H15" s="12"/>
      <c r="I15" s="10"/>
      <c r="J15" s="13" t="s">
        <v>11</v>
      </c>
    </row>
    <row r="16" ht="42.5" spans="1:10">
      <c r="A16" s="5">
        <v>12</v>
      </c>
      <c r="B16" s="6" t="str">
        <f>_xlfn.DISPIMG("ID_3B1A72E45C8F4267BF3D83BD11241C24",1)</f>
        <v>=DISPIMG("ID_3B1A72E45C8F4267BF3D83BD11241C24",1)</v>
      </c>
      <c r="C16" s="7" t="s">
        <v>28</v>
      </c>
      <c r="D16" s="8" t="s">
        <v>11</v>
      </c>
      <c r="E16" s="9" t="s">
        <v>17</v>
      </c>
      <c r="F16" s="10" t="s">
        <v>13</v>
      </c>
      <c r="G16" s="11">
        <v>20</v>
      </c>
      <c r="H16" s="12"/>
      <c r="I16" s="10"/>
      <c r="J16" s="13"/>
    </row>
    <row r="17" ht="50.7" spans="1:10">
      <c r="A17" s="5">
        <v>13</v>
      </c>
      <c r="B17" s="6" t="str">
        <f>_xlfn.DISPIMG("ID_FAAFA977155A483FB72E2C1BA4655110",1)</f>
        <v>=DISPIMG("ID_FAAFA977155A483FB72E2C1BA4655110",1)</v>
      </c>
      <c r="C17" s="7" t="s">
        <v>29</v>
      </c>
      <c r="D17" s="8" t="s">
        <v>11</v>
      </c>
      <c r="E17" s="9" t="s">
        <v>30</v>
      </c>
      <c r="F17" s="10" t="s">
        <v>13</v>
      </c>
      <c r="G17" s="11">
        <v>20</v>
      </c>
      <c r="H17" s="12"/>
      <c r="I17" s="10"/>
      <c r="J17" s="13"/>
    </row>
    <row r="18" ht="50.95" spans="1:10">
      <c r="A18" s="5">
        <v>14</v>
      </c>
      <c r="B18" s="6" t="str">
        <f>_xlfn.DISPIMG("ID_A22713EE2E1241E9BF261CA944A4A247",1)</f>
        <v>=DISPIMG("ID_A22713EE2E1241E9BF261CA944A4A247",1)</v>
      </c>
      <c r="C18" s="7" t="s">
        <v>31</v>
      </c>
      <c r="D18" s="8" t="s">
        <v>11</v>
      </c>
      <c r="E18" s="9" t="s">
        <v>12</v>
      </c>
      <c r="F18" s="10" t="s">
        <v>13</v>
      </c>
      <c r="G18" s="11">
        <v>20</v>
      </c>
      <c r="H18" s="12"/>
      <c r="I18" s="10"/>
      <c r="J18" s="13"/>
    </row>
    <row r="19" ht="51.95" spans="1:10">
      <c r="A19" s="5">
        <v>15</v>
      </c>
      <c r="B19" s="6" t="str">
        <f>_xlfn.DISPIMG("ID_17807AC518EF45649768C393962903CA",1)</f>
        <v>=DISPIMG("ID_17807AC518EF45649768C393962903CA",1)</v>
      </c>
      <c r="C19" s="7" t="s">
        <v>32</v>
      </c>
      <c r="D19" s="8" t="s">
        <v>11</v>
      </c>
      <c r="E19" s="9" t="s">
        <v>12</v>
      </c>
      <c r="F19" s="10" t="s">
        <v>13</v>
      </c>
      <c r="G19" s="11">
        <v>20</v>
      </c>
      <c r="H19" s="12"/>
      <c r="I19" s="10"/>
      <c r="J19" s="13"/>
    </row>
    <row r="20" ht="50.15" spans="1:10">
      <c r="A20" s="5">
        <v>16</v>
      </c>
      <c r="B20" s="6" t="str">
        <f>_xlfn.DISPIMG("ID_648101298EEC4E8BBFAEF3B810E06997",1)</f>
        <v>=DISPIMG("ID_648101298EEC4E8BBFAEF3B810E06997",1)</v>
      </c>
      <c r="C20" s="7" t="s">
        <v>33</v>
      </c>
      <c r="D20" s="8" t="s">
        <v>11</v>
      </c>
      <c r="E20" s="9" t="s">
        <v>17</v>
      </c>
      <c r="F20" s="10" t="s">
        <v>13</v>
      </c>
      <c r="G20" s="11">
        <v>20</v>
      </c>
      <c r="H20" s="12"/>
      <c r="I20" s="10"/>
      <c r="J20" s="13"/>
    </row>
    <row r="21" ht="48.45" spans="1:10">
      <c r="A21" s="5">
        <v>17</v>
      </c>
      <c r="B21" s="6" t="str">
        <f>_xlfn.DISPIMG("ID_8922AA6AE2FA4847A8EB08D5C2B7938D",1)</f>
        <v>=DISPIMG("ID_8922AA6AE2FA4847A8EB08D5C2B7938D",1)</v>
      </c>
      <c r="C21" s="7" t="s">
        <v>34</v>
      </c>
      <c r="D21" s="8" t="s">
        <v>11</v>
      </c>
      <c r="E21" s="9" t="s">
        <v>30</v>
      </c>
      <c r="F21" s="10" t="s">
        <v>13</v>
      </c>
      <c r="G21" s="11">
        <v>20</v>
      </c>
      <c r="H21" s="12"/>
      <c r="I21" s="10"/>
      <c r="J21" s="13"/>
    </row>
    <row r="22" ht="49.6" spans="1:10">
      <c r="A22" s="5">
        <v>18</v>
      </c>
      <c r="B22" s="6" t="str">
        <f>_xlfn.DISPIMG("ID_639B9CFE2748473CBE78C2B3D458EFBB",1)</f>
        <v>=DISPIMG("ID_639B9CFE2748473CBE78C2B3D458EFBB",1)</v>
      </c>
      <c r="C22" s="7" t="s">
        <v>35</v>
      </c>
      <c r="D22" s="8" t="s">
        <v>11</v>
      </c>
      <c r="E22" s="9" t="s">
        <v>30</v>
      </c>
      <c r="F22" s="10" t="s">
        <v>13</v>
      </c>
      <c r="G22" s="11">
        <v>20</v>
      </c>
      <c r="H22" s="12"/>
      <c r="I22" s="10"/>
      <c r="J22" s="13"/>
    </row>
    <row r="23" ht="47.5" spans="1:10">
      <c r="A23" s="5">
        <v>19</v>
      </c>
      <c r="B23" s="6" t="str">
        <f>_xlfn.DISPIMG("ID_ED047C60B3714D2F837895F4543128C9",1)</f>
        <v>=DISPIMG("ID_ED047C60B3714D2F837895F4543128C9",1)</v>
      </c>
      <c r="C23" s="7" t="s">
        <v>36</v>
      </c>
      <c r="D23" s="8" t="s">
        <v>11</v>
      </c>
      <c r="E23" s="9" t="s">
        <v>37</v>
      </c>
      <c r="F23" s="10" t="s">
        <v>13</v>
      </c>
      <c r="G23" s="11">
        <v>20</v>
      </c>
      <c r="H23" s="12"/>
      <c r="I23" s="10"/>
      <c r="J23" s="13"/>
    </row>
    <row r="24" ht="48.05" spans="1:10">
      <c r="A24" s="5">
        <v>20</v>
      </c>
      <c r="B24" s="6" t="str">
        <f>_xlfn.DISPIMG("ID_19D64F29EC2F403CB24A3253399DDCA0",1)</f>
        <v>=DISPIMG("ID_19D64F29EC2F403CB24A3253399DDCA0",1)</v>
      </c>
      <c r="C24" s="7" t="s">
        <v>38</v>
      </c>
      <c r="D24" s="8" t="s">
        <v>11</v>
      </c>
      <c r="E24" s="9" t="s">
        <v>12</v>
      </c>
      <c r="F24" s="10" t="s">
        <v>13</v>
      </c>
      <c r="G24" s="11">
        <v>20</v>
      </c>
      <c r="H24" s="12"/>
      <c r="I24" s="10"/>
      <c r="J24" s="13"/>
    </row>
    <row r="25" ht="48.55" spans="1:10">
      <c r="A25" s="5">
        <v>21</v>
      </c>
      <c r="B25" s="6" t="str">
        <f>_xlfn.DISPIMG("ID_6D0E0F67F21E4FA9B2E47F20880EA28F",1)</f>
        <v>=DISPIMG("ID_6D0E0F67F21E4FA9B2E47F20880EA28F",1)</v>
      </c>
      <c r="C25" s="7" t="s">
        <v>39</v>
      </c>
      <c r="D25" s="8" t="s">
        <v>11</v>
      </c>
      <c r="E25" s="9" t="s">
        <v>12</v>
      </c>
      <c r="F25" s="10" t="s">
        <v>13</v>
      </c>
      <c r="G25" s="11">
        <v>20</v>
      </c>
      <c r="H25" s="12"/>
      <c r="I25" s="10"/>
      <c r="J25" s="13"/>
    </row>
    <row r="26" ht="49" spans="1:10">
      <c r="A26" s="5">
        <v>22</v>
      </c>
      <c r="B26" s="6" t="str">
        <f>_xlfn.DISPIMG("ID_679E9036881B45ED96D9967345DC6DC6",1)</f>
        <v>=DISPIMG("ID_679E9036881B45ED96D9967345DC6DC6",1)</v>
      </c>
      <c r="C26" s="7" t="s">
        <v>40</v>
      </c>
      <c r="D26" s="8" t="s">
        <v>11</v>
      </c>
      <c r="E26" s="9" t="s">
        <v>12</v>
      </c>
      <c r="F26" s="10" t="s">
        <v>13</v>
      </c>
      <c r="G26" s="11">
        <v>20</v>
      </c>
      <c r="H26" s="12"/>
      <c r="I26" s="10"/>
      <c r="J26" s="13"/>
    </row>
    <row r="27" ht="43.05" spans="1:10">
      <c r="A27" s="5">
        <v>23</v>
      </c>
      <c r="B27" s="6" t="str">
        <f>_xlfn.DISPIMG("ID_173C23EE22044F4486C7EA3E212F2126",1)</f>
        <v>=DISPIMG("ID_173C23EE22044F4486C7EA3E212F2126",1)</v>
      </c>
      <c r="C27" s="7" t="s">
        <v>41</v>
      </c>
      <c r="D27" s="8" t="s">
        <v>11</v>
      </c>
      <c r="E27" s="9" t="s">
        <v>12</v>
      </c>
      <c r="F27" s="10" t="s">
        <v>13</v>
      </c>
      <c r="G27" s="11">
        <v>20</v>
      </c>
      <c r="H27" s="12"/>
      <c r="I27" s="10"/>
      <c r="J27" s="13"/>
    </row>
    <row r="28" ht="48" spans="1:10">
      <c r="A28" s="5">
        <v>24</v>
      </c>
      <c r="B28" s="6" t="str">
        <f>_xlfn.DISPIMG("ID_C8FD52C5A77441E3B1BCAD00E2D60E1F",1)</f>
        <v>=DISPIMG("ID_C8FD52C5A77441E3B1BCAD00E2D60E1F",1)</v>
      </c>
      <c r="C28" s="7" t="s">
        <v>42</v>
      </c>
      <c r="D28" s="8" t="s">
        <v>11</v>
      </c>
      <c r="E28" s="9" t="s">
        <v>12</v>
      </c>
      <c r="F28" s="10" t="s">
        <v>13</v>
      </c>
      <c r="G28" s="11">
        <v>20</v>
      </c>
      <c r="H28" s="12"/>
      <c r="I28" s="10"/>
      <c r="J28" s="13"/>
    </row>
    <row r="29" ht="46.8" spans="1:10">
      <c r="A29" s="5">
        <v>25</v>
      </c>
      <c r="B29" s="6" t="str">
        <f>_xlfn.DISPIMG("ID_939F459D5CE1475EBADBE9C54E21D5D0",1)</f>
        <v>=DISPIMG("ID_939F459D5CE1475EBADBE9C54E21D5D0",1)</v>
      </c>
      <c r="C29" s="7" t="s">
        <v>43</v>
      </c>
      <c r="D29" s="8" t="s">
        <v>11</v>
      </c>
      <c r="E29" s="9" t="s">
        <v>12</v>
      </c>
      <c r="F29" s="10" t="s">
        <v>13</v>
      </c>
      <c r="G29" s="11">
        <v>20</v>
      </c>
      <c r="H29" s="12"/>
      <c r="I29" s="10"/>
      <c r="J29" s="13"/>
    </row>
    <row r="30" ht="45.5" spans="1:10">
      <c r="A30" s="5">
        <v>26</v>
      </c>
      <c r="B30" s="6" t="str">
        <f>_xlfn.DISPIMG("ID_F82064FF6B9F4C48A88B6F94A19A94A1",1)</f>
        <v>=DISPIMG("ID_F82064FF6B9F4C48A88B6F94A19A94A1",1)</v>
      </c>
      <c r="C30" s="7" t="s">
        <v>44</v>
      </c>
      <c r="D30" s="8" t="s">
        <v>11</v>
      </c>
      <c r="E30" s="9" t="s">
        <v>12</v>
      </c>
      <c r="F30" s="10" t="s">
        <v>13</v>
      </c>
      <c r="G30" s="11">
        <v>20</v>
      </c>
      <c r="H30" s="12"/>
      <c r="I30" s="10"/>
      <c r="J30" s="13"/>
    </row>
    <row r="31" ht="18.75" spans="1:10">
      <c r="A31" s="14" t="s">
        <v>45</v>
      </c>
      <c r="B31" s="15"/>
      <c r="C31" s="15"/>
      <c r="D31" s="15"/>
      <c r="E31" s="15"/>
      <c r="F31" s="15"/>
      <c r="G31" s="15"/>
      <c r="H31" s="16"/>
      <c r="I31" s="5">
        <f>SUM(I5:I30)</f>
        <v>0</v>
      </c>
      <c r="J31" s="17"/>
    </row>
    <row r="32" ht="80" customHeight="1" spans="1:10">
      <c r="A32" s="18" t="s">
        <v>46</v>
      </c>
      <c r="B32" s="19"/>
      <c r="C32" s="19"/>
      <c r="D32" s="19"/>
      <c r="E32" s="19"/>
      <c r="F32" s="19"/>
      <c r="G32" s="19"/>
      <c r="H32" s="19"/>
      <c r="I32" s="19"/>
      <c r="J32" s="20"/>
    </row>
  </sheetData>
  <mergeCells count="30"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1:H31"/>
    <mergeCell ref="A32:J32"/>
    <mergeCell ref="A1:J3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%E5%88%98%E6%B3%A2</cp:lastModifiedBy>
  <dcterms:created xsi:type="dcterms:W3CDTF">2026-10-08T01:51:00Z</dcterms:created>
  <dcterms:modified xsi:type="dcterms:W3CDTF">2026-10-13T01:01:59Z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1150DA4D022847E8B94CCA0DCBD68085_11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